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showInkAnnotation="0"/>
  <mc:AlternateContent xmlns:mc="http://schemas.openxmlformats.org/markup-compatibility/2006">
    <mc:Choice Requires="x15">
      <x15ac:absPath xmlns:x15ac="http://schemas.microsoft.com/office/spreadsheetml/2010/11/ac" url="D:\Mozar\行政\●●註冊業務\畢業生\●●市長獎給獎\"/>
    </mc:Choice>
  </mc:AlternateContent>
  <xr:revisionPtr revIDLastSave="0" documentId="13_ncr:1_{79B1778C-6928-4B7F-A052-0C856BCFA8AE}" xr6:coauthVersionLast="36" xr6:coauthVersionMax="36" xr10:uidLastSave="{00000000-0000-0000-0000-000000000000}"/>
  <bookViews>
    <workbookView xWindow="0" yWindow="0" windowWidth="23040" windowHeight="8670" xr2:uid="{00000000-000D-0000-FFFF-FFFF00000000}"/>
  </bookViews>
  <sheets>
    <sheet name="市長成績計算表"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1" l="1"/>
  <c r="I25" i="1" l="1"/>
  <c r="I24" i="1"/>
  <c r="I14" i="1"/>
  <c r="I22" i="1" l="1"/>
  <c r="I21" i="1"/>
  <c r="I28" i="1"/>
  <c r="I27" i="1"/>
  <c r="I11" i="1" l="1"/>
  <c r="I8" i="1" l="1"/>
  <c r="J21" i="1" l="1"/>
  <c r="I17" i="1"/>
  <c r="I18" i="1"/>
  <c r="I15" i="1"/>
  <c r="I12" i="1"/>
  <c r="I9" i="1"/>
  <c r="J8" i="1" l="1"/>
  <c r="I31" i="1" s="1"/>
</calcChain>
</file>

<file path=xl/sharedStrings.xml><?xml version="1.0" encoding="utf-8"?>
<sst xmlns="http://schemas.openxmlformats.org/spreadsheetml/2006/main" count="123" uniqueCount="111">
  <si>
    <t>項次</t>
    <phoneticPr fontId="1" type="noConversion"/>
  </si>
  <si>
    <t>比賽類別</t>
    <phoneticPr fontId="1" type="noConversion"/>
  </si>
  <si>
    <t>比  賽  名  次</t>
    <phoneticPr fontId="1" type="noConversion"/>
  </si>
  <si>
    <t>得分計算</t>
    <phoneticPr fontId="1" type="noConversion"/>
  </si>
  <si>
    <t>A</t>
    <phoneticPr fontId="1" type="noConversion"/>
  </si>
  <si>
    <t>國際型比賽</t>
    <phoneticPr fontId="1" type="noConversion"/>
  </si>
  <si>
    <t>單項得分小計</t>
    <phoneticPr fontId="1" type="noConversion"/>
  </si>
  <si>
    <t>B</t>
    <phoneticPr fontId="1" type="noConversion"/>
  </si>
  <si>
    <t>全國比賽</t>
  </si>
  <si>
    <t>單項得分小計</t>
    <phoneticPr fontId="1" type="noConversion"/>
  </si>
  <si>
    <t>C</t>
  </si>
  <si>
    <t>市級比賽</t>
    <phoneticPr fontId="1" type="noConversion"/>
  </si>
  <si>
    <t>D</t>
  </si>
  <si>
    <t>E</t>
  </si>
  <si>
    <t>合計</t>
    <phoneticPr fontId="1" type="noConversion"/>
  </si>
  <si>
    <t>F</t>
    <phoneticPr fontId="1" type="noConversion"/>
  </si>
  <si>
    <t>G</t>
    <phoneticPr fontId="1" type="noConversion"/>
  </si>
  <si>
    <t>民間。國際</t>
    <phoneticPr fontId="1" type="noConversion"/>
  </si>
  <si>
    <t>民間。全國</t>
    <phoneticPr fontId="1" type="noConversion"/>
  </si>
  <si>
    <t>民間。市級</t>
    <phoneticPr fontId="1" type="noConversion"/>
  </si>
  <si>
    <t>第１名
９分(E1)</t>
  </si>
  <si>
    <t>第２名
7.5分(E2)</t>
  </si>
  <si>
    <t>第３名
6分(E3)</t>
  </si>
  <si>
    <t>第４名
4.5分(E4)</t>
  </si>
  <si>
    <t>第５名
3分(E5)</t>
  </si>
  <si>
    <t>第１名
6分(F1)</t>
  </si>
  <si>
    <t>第２名
5分(F2)</t>
  </si>
  <si>
    <t>第３名
4分(F3)</t>
  </si>
  <si>
    <t>第４名
3分(F4)</t>
  </si>
  <si>
    <t>第５名
2分(F5)</t>
  </si>
  <si>
    <t>第１名
３分(G1)</t>
  </si>
  <si>
    <t>第２名
2.5分(G2)</t>
  </si>
  <si>
    <t>第３名
2分(G3)</t>
  </si>
  <si>
    <t>第４名
1.5分(G4)</t>
  </si>
  <si>
    <t>第５名
１分(G5)</t>
  </si>
  <si>
    <t>第４名
９分(A4)</t>
    <phoneticPr fontId="1" type="noConversion"/>
  </si>
  <si>
    <t>第５名
６分(A5)</t>
    <phoneticPr fontId="1" type="noConversion"/>
  </si>
  <si>
    <t>第４名
6分(B4)</t>
    <phoneticPr fontId="1" type="noConversion"/>
  </si>
  <si>
    <t>第５名
4分(B5)</t>
    <phoneticPr fontId="1" type="noConversion"/>
  </si>
  <si>
    <t>第４名
３分(C4)</t>
    <phoneticPr fontId="1" type="noConversion"/>
  </si>
  <si>
    <t>第５名
２分(C5)</t>
    <phoneticPr fontId="1" type="noConversion"/>
  </si>
  <si>
    <t>第１名
３分(D1)</t>
    <phoneticPr fontId="1" type="noConversion"/>
  </si>
  <si>
    <t>第２名
2.5分(D2)</t>
    <phoneticPr fontId="1" type="noConversion"/>
  </si>
  <si>
    <t>第３名
 ２分(D3)</t>
    <phoneticPr fontId="1" type="noConversion"/>
  </si>
  <si>
    <t>第４名
1.5分(D4)</t>
    <phoneticPr fontId="1" type="noConversion"/>
  </si>
  <si>
    <t>第５名
１分(D5)</t>
    <phoneticPr fontId="1" type="noConversion"/>
  </si>
  <si>
    <t>官方或委辧
合計</t>
    <phoneticPr fontId="1" type="noConversion"/>
  </si>
  <si>
    <t>●以"次數"填入格內,能自動計算總分(若有他校轉入的奬狀,也可以先不置入計算,事後再另加)</t>
    <phoneticPr fontId="1" type="noConversion"/>
  </si>
  <si>
    <t>第６名
３分(A6)</t>
    <phoneticPr fontId="1" type="noConversion"/>
  </si>
  <si>
    <t>第６名
2分(B6)</t>
    <phoneticPr fontId="1" type="noConversion"/>
  </si>
  <si>
    <t>第６名
１分(C6)</t>
    <phoneticPr fontId="1" type="noConversion"/>
  </si>
  <si>
    <t>第６名
0.5分(D6)</t>
    <phoneticPr fontId="1" type="noConversion"/>
  </si>
  <si>
    <t>第６名
1.5分(E6)</t>
    <phoneticPr fontId="1" type="noConversion"/>
  </si>
  <si>
    <t>第６名
1分(F6)</t>
    <phoneticPr fontId="1" type="noConversion"/>
  </si>
  <si>
    <t>第６名
0.5分(G6)</t>
    <phoneticPr fontId="1" type="noConversion"/>
  </si>
  <si>
    <t>民間競賽合計
(最高10分)</t>
    <phoneticPr fontId="1" type="noConversion"/>
  </si>
  <si>
    <t>個人獎項次數</t>
    <phoneticPr fontId="1" type="noConversion"/>
  </si>
  <si>
    <t>團體獎項次數</t>
    <phoneticPr fontId="1" type="noConversion"/>
  </si>
  <si>
    <t>個人獎項次數</t>
    <phoneticPr fontId="1" type="noConversion"/>
  </si>
  <si>
    <t>團體獎項次數</t>
    <phoneticPr fontId="1" type="noConversion"/>
  </si>
  <si>
    <t>團體獎項次數</t>
    <phoneticPr fontId="1" type="noConversion"/>
  </si>
  <si>
    <t>個人獎項次數</t>
    <phoneticPr fontId="1" type="noConversion"/>
  </si>
  <si>
    <t>團體獎項次數</t>
    <phoneticPr fontId="1" type="noConversion"/>
  </si>
  <si>
    <t>個人獎項次數</t>
    <phoneticPr fontId="1" type="noConversion"/>
  </si>
  <si>
    <t>個人獎項次數</t>
    <phoneticPr fontId="1" type="noConversion"/>
  </si>
  <si>
    <t>個人獎項次數</t>
    <phoneticPr fontId="1" type="noConversion"/>
  </si>
  <si>
    <t>個人獎項次數</t>
    <phoneticPr fontId="1" type="noConversion"/>
  </si>
  <si>
    <t>第1名
18分(A1)</t>
    <phoneticPr fontId="1" type="noConversion"/>
  </si>
  <si>
    <t>第2名
15分(A2)</t>
    <phoneticPr fontId="1" type="noConversion"/>
  </si>
  <si>
    <t>第3名
12分(A3)</t>
    <phoneticPr fontId="1" type="noConversion"/>
  </si>
  <si>
    <t>第1名
12分(B1)</t>
    <phoneticPr fontId="1" type="noConversion"/>
  </si>
  <si>
    <t>第2名
10分(B2)</t>
    <phoneticPr fontId="1" type="noConversion"/>
  </si>
  <si>
    <t>第3名
8分(B3)</t>
    <phoneticPr fontId="1" type="noConversion"/>
  </si>
  <si>
    <t>第1名
６分(C1)</t>
    <phoneticPr fontId="1" type="noConversion"/>
  </si>
  <si>
    <t>第3名
４分(C3)</t>
    <phoneticPr fontId="1" type="noConversion"/>
  </si>
  <si>
    <t>●本工作表非申請表，僅供試算參考用!!</t>
    <phoneticPr fontId="1" type="noConversion"/>
  </si>
  <si>
    <t>記分件數</t>
    <phoneticPr fontId="1" type="noConversion"/>
  </si>
  <si>
    <t>政府</t>
  </si>
  <si>
    <t>(項次A)國際</t>
  </si>
  <si>
    <t>C*3分</t>
  </si>
  <si>
    <t>2.獲得本市學藝參賽優秀學生國際賽表揚</t>
  </si>
  <si>
    <t>(若所得獎項非等第,原則第六名計分,最後仍以委員會決議為準 )</t>
  </si>
  <si>
    <t>(項次B) 全國</t>
  </si>
  <si>
    <t>C*2分</t>
  </si>
  <si>
    <t>1.十二年國教超額比序全國賽正向表列</t>
  </si>
  <si>
    <t>2. 獲得台南市教育局學藝參賽優秀學生表揚</t>
  </si>
  <si>
    <t>3.全國性體育單項協會舉辦之全國賽(該參賽項目選手需超過七縣市)</t>
  </si>
  <si>
    <t>(項次C)市級</t>
  </si>
  <si>
    <t>C分</t>
  </si>
  <si>
    <t>1.市政府文號及關防</t>
  </si>
  <si>
    <t>2.大專院校主辦之全國賽(超過七縣市需主動提供證明)</t>
  </si>
  <si>
    <t>3.市內學校舉辦，超過7區學校參加</t>
  </si>
  <si>
    <t>(項次D)校級</t>
  </si>
  <si>
    <t>C/2分</t>
  </si>
  <si>
    <t>區鄉市鎮、校級或大專院校未超過七縣市。</t>
  </si>
  <si>
    <t>民間</t>
  </si>
  <si>
    <t>(項次E)國際</t>
  </si>
  <si>
    <t>C*3/2分</t>
  </si>
  <si>
    <t>未由預賽晉級卻名為國際賽或全國賽者，至多僅能以市級項次G計分。</t>
  </si>
  <si>
    <t>(項次F)全國</t>
  </si>
  <si>
    <t>(項次G)市級</t>
  </si>
  <si>
    <t>由區域體育單項委員會主辦比賽</t>
  </si>
  <si>
    <t>由民間單位主辦比賽</t>
  </si>
  <si>
    <t>民間主辦國際賽奬狀需具辦理當次核備政府文號(政府文號前三碼為年度,需為比賽當年度)與主辦機關關防(合計最高共10分)</t>
    <phoneticPr fontId="1" type="noConversion"/>
  </si>
  <si>
    <r>
      <t>●將得獎依類別填入</t>
    </r>
    <r>
      <rPr>
        <b/>
        <u/>
        <sz val="18"/>
        <rFont val="新細明體"/>
        <family val="1"/>
        <charset val="136"/>
      </rPr>
      <t>黃色格</t>
    </r>
    <r>
      <rPr>
        <sz val="18"/>
        <rFont val="新細明體"/>
        <family val="1"/>
        <charset val="136"/>
      </rPr>
      <t>內，其餘儲存格無法編輯</t>
    </r>
    <phoneticPr fontId="1" type="noConversion"/>
  </si>
  <si>
    <r>
      <t>臺南市佳里區佳里國民小學          學年度畢業市長獎校</t>
    </r>
    <r>
      <rPr>
        <b/>
        <u/>
        <sz val="24"/>
        <rFont val="新細明體"/>
        <family val="1"/>
        <charset val="136"/>
      </rPr>
      <t>內</t>
    </r>
    <r>
      <rPr>
        <b/>
        <sz val="24"/>
        <rFont val="新細明體"/>
        <family val="1"/>
        <charset val="136"/>
      </rPr>
      <t>外比賽成績</t>
    </r>
    <r>
      <rPr>
        <b/>
        <u/>
        <sz val="24"/>
        <rFont val="新細明體"/>
        <family val="1"/>
        <charset val="136"/>
      </rPr>
      <t>試算表</t>
    </r>
    <phoneticPr fontId="1" type="noConversion"/>
  </si>
  <si>
    <t>校級比賽
(含鄉鎮市區)</t>
    <phoneticPr fontId="1" type="noConversion"/>
  </si>
  <si>
    <t>第2名
５分(C2)</t>
    <phoneticPr fontId="1" type="noConversion"/>
  </si>
  <si>
    <r>
      <t>由政府主辦、政府委託學校或民間團體承辦、政府與民間團體合辦（須有網路簡章或紙本簡章明列主辦承辦單位供查詢）且奬狀需具</t>
    </r>
    <r>
      <rPr>
        <b/>
        <u/>
        <sz val="24"/>
        <rFont val="新細明體"/>
        <family val="1"/>
        <charset val="136"/>
      </rPr>
      <t>辦理文號</t>
    </r>
    <r>
      <rPr>
        <b/>
        <sz val="24"/>
        <rFont val="新細明體"/>
        <family val="1"/>
        <charset val="136"/>
      </rPr>
      <t>與</t>
    </r>
    <r>
      <rPr>
        <b/>
        <u/>
        <sz val="24"/>
        <rFont val="新細明體"/>
        <family val="1"/>
        <charset val="136"/>
      </rPr>
      <t>政府機關關防</t>
    </r>
    <r>
      <rPr>
        <b/>
        <sz val="24"/>
        <rFont val="新細明體"/>
        <family val="1"/>
        <charset val="136"/>
      </rPr>
      <t>。本計畫所稱政府均不包含立法院或縣、市議會。</t>
    </r>
  </si>
  <si>
    <r>
      <t>1.</t>
    </r>
    <r>
      <rPr>
        <sz val="24"/>
        <rFont val="Times New Roman"/>
        <family val="1"/>
      </rPr>
      <t xml:space="preserve">       </t>
    </r>
    <r>
      <rPr>
        <sz val="24"/>
        <rFont val="新細明體"/>
        <family val="1"/>
        <charset val="136"/>
      </rPr>
      <t>本市12年國教超額比序國際賽正向表列</t>
    </r>
  </si>
  <si>
    <r>
      <t>4.</t>
    </r>
    <r>
      <rPr>
        <sz val="24"/>
        <rFont val="Calibri"/>
        <family val="2"/>
      </rPr>
      <t xml:space="preserve"> </t>
    </r>
    <r>
      <rPr>
        <sz val="24"/>
        <rFont val="新細明體"/>
        <family val="1"/>
        <charset val="136"/>
      </rPr>
      <t>若獎狀雖具政府單位關防與文號但簡章內若政府單位未列於主辦單位內或無簡章可佐證政府單位承辦者 仍列 民間市級G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</si>
</sst>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_ "/>
  </numFmts>
  <fonts count="23" x14ac:knownFonts="1">
    <font>
      <sz val="12"/>
      <name val="新細明體"/>
      <family val="1"/>
      <charset val="136"/>
    </font>
    <font>
      <sz val="9"/>
      <name val="新細明體"/>
      <family val="1"/>
      <charset val="136"/>
    </font>
    <font>
      <sz val="14"/>
      <name val="新細明體"/>
      <family val="1"/>
      <charset val="136"/>
    </font>
    <font>
      <sz val="28"/>
      <name val="新細明體"/>
      <family val="1"/>
      <charset val="136"/>
    </font>
    <font>
      <b/>
      <sz val="36"/>
      <name val="新細明體"/>
      <family val="1"/>
      <charset val="136"/>
    </font>
    <font>
      <sz val="26"/>
      <name val="新細明體"/>
      <family val="1"/>
      <charset val="136"/>
    </font>
    <font>
      <sz val="22"/>
      <name val="Calibri"/>
      <family val="2"/>
    </font>
    <font>
      <sz val="22"/>
      <name val="新細明體"/>
      <family val="1"/>
      <charset val="136"/>
    </font>
    <font>
      <sz val="24"/>
      <name val="微軟正黑體"/>
      <family val="2"/>
      <charset val="136"/>
    </font>
    <font>
      <sz val="12"/>
      <name val="細明體"/>
      <family val="3"/>
      <charset val="136"/>
    </font>
    <font>
      <sz val="48"/>
      <name val="微軟正黑體"/>
      <family val="2"/>
      <charset val="136"/>
    </font>
    <font>
      <sz val="24"/>
      <name val="新細明體"/>
      <family val="1"/>
      <charset val="136"/>
    </font>
    <font>
      <b/>
      <sz val="24"/>
      <name val="新細明體"/>
      <family val="1"/>
      <charset val="136"/>
    </font>
    <font>
      <b/>
      <u/>
      <sz val="24"/>
      <name val="新細明體"/>
      <family val="1"/>
      <charset val="136"/>
    </font>
    <font>
      <sz val="18"/>
      <name val="新細明體"/>
      <family val="1"/>
      <charset val="136"/>
    </font>
    <font>
      <b/>
      <u/>
      <sz val="18"/>
      <name val="新細明體"/>
      <family val="1"/>
      <charset val="136"/>
    </font>
    <font>
      <sz val="32"/>
      <name val="微軟正黑體"/>
      <family val="2"/>
      <charset val="136"/>
    </font>
    <font>
      <sz val="28"/>
      <name val="微軟正黑體"/>
      <family val="2"/>
      <charset val="136"/>
    </font>
    <font>
      <sz val="30"/>
      <name val="微軟正黑體"/>
      <family val="2"/>
      <charset val="136"/>
    </font>
    <font>
      <sz val="24"/>
      <name val="Times New Roman"/>
      <family val="1"/>
    </font>
    <font>
      <sz val="24"/>
      <name val="Calibri"/>
      <family val="2"/>
    </font>
    <font>
      <sz val="18"/>
      <color rgb="FFFF0000"/>
      <name val="新細明體"/>
      <family val="1"/>
      <charset val="136"/>
    </font>
    <font>
      <sz val="26"/>
      <name val="微軟正黑體"/>
      <family val="2"/>
      <charset val="136"/>
    </font>
  </fonts>
  <fills count="5">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theme="8"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97">
    <xf numFmtId="0" fontId="0" fillId="0" borderId="0" xfId="0">
      <alignment vertical="center"/>
    </xf>
    <xf numFmtId="0" fontId="2" fillId="0" borderId="0" xfId="0" applyFont="1">
      <alignment vertical="center"/>
    </xf>
    <xf numFmtId="49" fontId="6" fillId="0" borderId="0" xfId="0" applyNumberFormat="1" applyFont="1" applyAlignment="1">
      <alignment horizontal="center" vertical="center"/>
    </xf>
    <xf numFmtId="0" fontId="7" fillId="0" borderId="0" xfId="0" applyFont="1">
      <alignment vertical="center"/>
    </xf>
    <xf numFmtId="0" fontId="8" fillId="0" borderId="3" xfId="0" applyFont="1" applyBorder="1" applyAlignment="1">
      <alignment horizontal="center" vertical="center"/>
    </xf>
    <xf numFmtId="49" fontId="9" fillId="0" borderId="0" xfId="0" applyNumberFormat="1" applyFont="1" applyFill="1" applyBorder="1" applyAlignment="1">
      <alignment vertical="center"/>
    </xf>
    <xf numFmtId="0" fontId="0" fillId="0" borderId="0" xfId="0" applyAlignment="1">
      <alignment vertical="center" wrapText="1"/>
    </xf>
    <xf numFmtId="0" fontId="0" fillId="0" borderId="0" xfId="0"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3" fillId="0" borderId="0" xfId="0" applyFont="1" applyFill="1">
      <alignment vertical="center"/>
    </xf>
    <xf numFmtId="0" fontId="8" fillId="0" borderId="2" xfId="0" applyFont="1" applyBorder="1" applyAlignment="1">
      <alignment horizontal="center" vertical="center"/>
    </xf>
    <xf numFmtId="0" fontId="7" fillId="0" borderId="0" xfId="0" applyFont="1" applyBorder="1" applyAlignment="1">
      <alignment horizontal="left" vertical="center"/>
    </xf>
    <xf numFmtId="0" fontId="5" fillId="0" borderId="0" xfId="0" applyFont="1">
      <alignment vertical="center"/>
    </xf>
    <xf numFmtId="0" fontId="5" fillId="0" borderId="0" xfId="0" applyFont="1" applyFill="1" applyBorder="1" applyAlignment="1">
      <alignment vertical="center"/>
    </xf>
    <xf numFmtId="176" fontId="10" fillId="0" borderId="0" xfId="0" applyNumberFormat="1" applyFont="1" applyFill="1" applyBorder="1" applyAlignment="1">
      <alignment vertical="center"/>
    </xf>
    <xf numFmtId="0" fontId="11" fillId="0" borderId="0" xfId="0" applyFont="1">
      <alignment vertical="center"/>
    </xf>
    <xf numFmtId="0" fontId="14" fillId="0" borderId="0" xfId="0" applyFont="1">
      <alignment vertical="center"/>
    </xf>
    <xf numFmtId="0" fontId="14" fillId="0" borderId="0" xfId="0" applyFont="1" applyBorder="1" applyAlignment="1">
      <alignment horizontal="left" vertical="center"/>
    </xf>
    <xf numFmtId="49" fontId="16" fillId="0" borderId="2" xfId="0" applyNumberFormat="1" applyFont="1" applyFill="1" applyBorder="1" applyAlignment="1">
      <alignment horizontal="center" vertical="top" wrapText="1"/>
    </xf>
    <xf numFmtId="49" fontId="16" fillId="0" borderId="16" xfId="0" applyNumberFormat="1"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4" xfId="0" applyFont="1" applyFill="1" applyBorder="1" applyAlignment="1">
      <alignment horizontal="center" vertical="center"/>
    </xf>
    <xf numFmtId="0" fontId="16" fillId="0" borderId="0" xfId="0" applyFont="1" applyFill="1" applyBorder="1" applyAlignment="1">
      <alignment horizontal="center" vertical="center"/>
    </xf>
    <xf numFmtId="0" fontId="18" fillId="0" borderId="8" xfId="0" applyFont="1" applyBorder="1" applyAlignment="1">
      <alignment horizontal="center" vertical="center" wrapText="1"/>
    </xf>
    <xf numFmtId="0" fontId="11" fillId="0" borderId="1" xfId="0" applyFont="1" applyBorder="1" applyAlignment="1">
      <alignment horizontal="left" vertical="center" wrapText="1"/>
    </xf>
    <xf numFmtId="0" fontId="22" fillId="0" borderId="3"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0" xfId="0" applyFont="1" applyAlignment="1">
      <alignment horizontal="center" vertical="center"/>
    </xf>
    <xf numFmtId="49" fontId="22" fillId="0" borderId="3" xfId="0" applyNumberFormat="1" applyFont="1" applyFill="1" applyBorder="1" applyAlignment="1">
      <alignment horizontal="center" vertical="center" wrapText="1"/>
    </xf>
    <xf numFmtId="49" fontId="18" fillId="0" borderId="15" xfId="0" applyNumberFormat="1" applyFont="1" applyFill="1" applyBorder="1" applyAlignment="1">
      <alignment horizontal="center" vertical="center" wrapText="1"/>
    </xf>
    <xf numFmtId="0" fontId="18" fillId="3" borderId="6" xfId="0" applyFont="1" applyFill="1" applyBorder="1" applyAlignment="1" applyProtection="1">
      <alignment horizontal="center" vertical="center"/>
      <protection locked="0"/>
    </xf>
    <xf numFmtId="0" fontId="18" fillId="2" borderId="16" xfId="0" applyFont="1" applyFill="1" applyBorder="1" applyAlignment="1">
      <alignment horizontal="center" vertical="center"/>
    </xf>
    <xf numFmtId="0" fontId="18" fillId="3" borderId="2" xfId="0" applyFont="1" applyFill="1" applyBorder="1" applyAlignment="1" applyProtection="1">
      <alignment horizontal="center" vertical="center"/>
      <protection locked="0"/>
    </xf>
    <xf numFmtId="49" fontId="18" fillId="0" borderId="6" xfId="0" applyNumberFormat="1" applyFont="1" applyFill="1" applyBorder="1" applyAlignment="1">
      <alignment horizontal="center" vertical="top" wrapText="1"/>
    </xf>
    <xf numFmtId="49" fontId="18" fillId="0" borderId="16" xfId="0" applyNumberFormat="1" applyFont="1" applyFill="1" applyBorder="1" applyAlignment="1">
      <alignment horizontal="center" vertical="center" wrapText="1"/>
    </xf>
    <xf numFmtId="0" fontId="18" fillId="0" borderId="8" xfId="0" applyFont="1" applyBorder="1" applyAlignment="1">
      <alignment horizontal="center" vertical="top" wrapText="1"/>
    </xf>
    <xf numFmtId="0" fontId="18" fillId="3" borderId="8" xfId="0" applyFont="1" applyFill="1" applyBorder="1" applyAlignment="1" applyProtection="1">
      <alignment horizontal="center" vertical="center"/>
      <protection locked="0"/>
    </xf>
    <xf numFmtId="0" fontId="18" fillId="0" borderId="6" xfId="0" applyFont="1" applyBorder="1" applyAlignment="1">
      <alignment horizontal="center" vertical="center" wrapText="1"/>
    </xf>
    <xf numFmtId="49" fontId="18" fillId="0" borderId="17" xfId="0" applyNumberFormat="1" applyFont="1" applyFill="1" applyBorder="1" applyAlignment="1">
      <alignment horizontal="center" vertical="center" wrapText="1"/>
    </xf>
    <xf numFmtId="0" fontId="16" fillId="0" borderId="19" xfId="0" applyFont="1" applyFill="1" applyBorder="1" applyAlignment="1">
      <alignment horizontal="center" vertical="center"/>
    </xf>
    <xf numFmtId="0" fontId="11" fillId="0" borderId="12" xfId="0" applyFont="1" applyBorder="1" applyAlignment="1">
      <alignment horizontal="left" vertical="center" wrapText="1"/>
    </xf>
    <xf numFmtId="0" fontId="11" fillId="0" borderId="25" xfId="0" applyFont="1" applyBorder="1" applyAlignment="1">
      <alignment horizontal="left" vertical="center" wrapText="1"/>
    </xf>
    <xf numFmtId="0" fontId="11" fillId="0" borderId="13" xfId="0" applyFont="1" applyBorder="1" applyAlignment="1">
      <alignment horizontal="left" vertical="center" wrapText="1"/>
    </xf>
    <xf numFmtId="0" fontId="5" fillId="2" borderId="1" xfId="0" applyFont="1" applyFill="1" applyBorder="1" applyAlignment="1">
      <alignment horizontal="center" vertical="center"/>
    </xf>
    <xf numFmtId="176" fontId="10" fillId="2" borderId="23" xfId="0" applyNumberFormat="1" applyFont="1" applyFill="1" applyBorder="1" applyAlignment="1">
      <alignment horizontal="center" vertical="center"/>
    </xf>
    <xf numFmtId="176" fontId="10" fillId="2" borderId="1" xfId="0" applyNumberFormat="1" applyFont="1" applyFill="1" applyBorder="1" applyAlignment="1">
      <alignment horizontal="center" vertical="center"/>
    </xf>
    <xf numFmtId="1" fontId="10" fillId="0" borderId="23" xfId="0" applyNumberFormat="1" applyFont="1" applyFill="1" applyBorder="1" applyAlignment="1">
      <alignment horizontal="center" vertical="center"/>
    </xf>
    <xf numFmtId="0" fontId="5" fillId="0" borderId="1" xfId="0" applyFont="1" applyFill="1" applyBorder="1" applyAlignment="1">
      <alignment horizontal="center" vertical="center"/>
    </xf>
    <xf numFmtId="177" fontId="10" fillId="0" borderId="0" xfId="0" applyNumberFormat="1" applyFont="1" applyFill="1" applyBorder="1" applyAlignment="1">
      <alignment horizontal="center" vertical="center"/>
    </xf>
    <xf numFmtId="177" fontId="10" fillId="0" borderId="18" xfId="0" applyNumberFormat="1" applyFont="1" applyFill="1" applyBorder="1" applyAlignment="1">
      <alignment horizontal="center" vertical="center"/>
    </xf>
    <xf numFmtId="0" fontId="11" fillId="0" borderId="1" xfId="0" applyFont="1" applyBorder="1" applyAlignment="1">
      <alignment horizontal="left" vertical="center" wrapText="1"/>
    </xf>
    <xf numFmtId="0" fontId="12" fillId="4" borderId="12" xfId="0" applyFont="1" applyFill="1" applyBorder="1" applyAlignment="1">
      <alignment horizontal="left" vertical="center" wrapText="1"/>
    </xf>
    <xf numFmtId="0" fontId="12" fillId="4" borderId="25"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1" fillId="0" borderId="2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26" xfId="0" applyFont="1" applyBorder="1" applyAlignment="1">
      <alignment horizontal="left" vertical="center" wrapText="1"/>
    </xf>
    <xf numFmtId="0" fontId="11" fillId="0" borderId="27" xfId="0" applyFont="1" applyBorder="1" applyAlignment="1">
      <alignment horizontal="left" vertical="center" wrapText="1"/>
    </xf>
    <xf numFmtId="0" fontId="11" fillId="0" borderId="28" xfId="0" applyFont="1" applyBorder="1" applyAlignment="1">
      <alignment horizontal="left" vertical="center" wrapText="1"/>
    </xf>
    <xf numFmtId="0" fontId="12" fillId="4" borderId="16"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1" fillId="0" borderId="24" xfId="0" applyFont="1" applyBorder="1" applyAlignment="1">
      <alignment horizontal="left" vertical="center" wrapText="1"/>
    </xf>
    <xf numFmtId="0" fontId="12" fillId="0" borderId="0" xfId="0" applyFont="1" applyAlignment="1">
      <alignment horizontal="center" vertical="center"/>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21" fillId="0" borderId="0" xfId="0" applyFont="1" applyBorder="1" applyAlignment="1">
      <alignment horizontal="left" vertical="center"/>
    </xf>
    <xf numFmtId="0" fontId="8" fillId="0" borderId="2" xfId="0" applyFont="1" applyBorder="1" applyAlignment="1">
      <alignment horizontal="center" vertical="center"/>
    </xf>
    <xf numFmtId="49" fontId="16" fillId="0" borderId="4" xfId="0" applyNumberFormat="1" applyFont="1" applyFill="1" applyBorder="1" applyAlignment="1">
      <alignment horizontal="center" vertical="center"/>
    </xf>
    <xf numFmtId="49" fontId="16" fillId="0" borderId="5" xfId="0" applyNumberFormat="1" applyFont="1" applyFill="1" applyBorder="1" applyAlignment="1">
      <alignment horizontal="center" vertical="center"/>
    </xf>
    <xf numFmtId="49" fontId="16" fillId="0" borderId="6" xfId="0" applyNumberFormat="1" applyFont="1" applyFill="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49" fontId="16" fillId="0" borderId="30" xfId="0" applyNumberFormat="1" applyFont="1" applyFill="1" applyBorder="1" applyAlignment="1">
      <alignment horizontal="center" vertical="center" wrapText="1"/>
    </xf>
    <xf numFmtId="49" fontId="16" fillId="0" borderId="31" xfId="0" applyNumberFormat="1" applyFont="1" applyFill="1" applyBorder="1" applyAlignment="1">
      <alignment horizontal="center" vertical="center"/>
    </xf>
    <xf numFmtId="176" fontId="18" fillId="2" borderId="1" xfId="0" applyNumberFormat="1" applyFont="1" applyFill="1" applyBorder="1" applyAlignment="1">
      <alignment horizontal="center" vertical="center"/>
    </xf>
    <xf numFmtId="176" fontId="18" fillId="2" borderId="32" xfId="0" applyNumberFormat="1" applyFont="1" applyFill="1" applyBorder="1" applyAlignment="1">
      <alignment horizontal="center" vertical="center"/>
    </xf>
    <xf numFmtId="176" fontId="18" fillId="2" borderId="33" xfId="0" applyNumberFormat="1" applyFont="1" applyFill="1" applyBorder="1" applyAlignment="1">
      <alignment horizontal="center" vertical="center"/>
    </xf>
    <xf numFmtId="176" fontId="18" fillId="2" borderId="34" xfId="0" applyNumberFormat="1" applyFont="1" applyFill="1" applyBorder="1" applyAlignment="1">
      <alignment horizontal="center" vertical="center"/>
    </xf>
    <xf numFmtId="49" fontId="17" fillId="0" borderId="12" xfId="0" applyNumberFormat="1" applyFont="1" applyFill="1" applyBorder="1" applyAlignment="1">
      <alignment horizontal="center" vertical="center" wrapText="1"/>
    </xf>
    <xf numFmtId="49" fontId="17" fillId="0" borderId="13" xfId="0" applyNumberFormat="1" applyFont="1" applyFill="1" applyBorder="1" applyAlignment="1">
      <alignment horizontal="center" vertical="center" wrapText="1"/>
    </xf>
    <xf numFmtId="0" fontId="14" fillId="0" borderId="0" xfId="0" applyFont="1" applyBorder="1" applyAlignment="1">
      <alignment horizontal="left" vertical="center"/>
    </xf>
    <xf numFmtId="0" fontId="8" fillId="0" borderId="16" xfId="0" applyFont="1" applyBorder="1" applyAlignment="1">
      <alignment horizontal="center" vertical="center"/>
    </xf>
    <xf numFmtId="0" fontId="8" fillId="0" borderId="14" xfId="0" applyFont="1" applyBorder="1" applyAlignment="1">
      <alignment horizontal="center" vertical="center"/>
    </xf>
    <xf numFmtId="0" fontId="8" fillId="0" borderId="3" xfId="0" applyFont="1" applyBorder="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5"/>
  <sheetViews>
    <sheetView tabSelected="1" view="pageLayout" topLeftCell="A7" zoomScale="40" zoomScaleNormal="40" zoomScaleSheetLayoutView="40" zoomScalePageLayoutView="40" workbookViewId="0">
      <selection activeCell="G12" sqref="G12"/>
    </sheetView>
  </sheetViews>
  <sheetFormatPr defaultColWidth="0" defaultRowHeight="16.5" x14ac:dyDescent="0.25"/>
  <cols>
    <col min="1" max="1" width="10.75" style="7" customWidth="1"/>
    <col min="2" max="2" width="30.75" customWidth="1"/>
    <col min="3" max="3" width="25.125" customWidth="1"/>
    <col min="4" max="4" width="25.75" customWidth="1"/>
    <col min="5" max="5" width="25.125" customWidth="1"/>
    <col min="6" max="6" width="25.875" customWidth="1"/>
    <col min="7" max="7" width="25.125" customWidth="1"/>
    <col min="8" max="8" width="26.625" customWidth="1"/>
    <col min="9" max="9" width="24.25" customWidth="1"/>
    <col min="10" max="10" width="25.875" customWidth="1"/>
    <col min="11" max="11" width="6.375" customWidth="1"/>
    <col min="12" max="12" width="5.375" customWidth="1"/>
  </cols>
  <sheetData>
    <row r="1" spans="1:11" s="16" customFormat="1" ht="32.25" x14ac:dyDescent="0.25">
      <c r="A1" s="71" t="s">
        <v>105</v>
      </c>
      <c r="B1" s="71"/>
      <c r="C1" s="71"/>
      <c r="D1" s="71"/>
      <c r="E1" s="71"/>
      <c r="F1" s="71"/>
      <c r="G1" s="71"/>
      <c r="H1" s="71"/>
      <c r="I1" s="71"/>
      <c r="J1" s="71"/>
      <c r="K1" s="71"/>
    </row>
    <row r="2" spans="1:11" s="17" customFormat="1" ht="25.5" x14ac:dyDescent="0.25">
      <c r="A2" s="75" t="s">
        <v>75</v>
      </c>
      <c r="B2" s="75"/>
      <c r="C2" s="75"/>
      <c r="D2" s="75"/>
      <c r="E2" s="75"/>
      <c r="F2" s="75"/>
      <c r="G2" s="75"/>
      <c r="H2" s="75"/>
      <c r="I2" s="18"/>
      <c r="J2" s="18"/>
    </row>
    <row r="3" spans="1:11" s="17" customFormat="1" ht="25.5" x14ac:dyDescent="0.25">
      <c r="A3" s="93" t="s">
        <v>104</v>
      </c>
      <c r="B3" s="93"/>
      <c r="C3" s="93"/>
      <c r="D3" s="93"/>
      <c r="E3" s="93"/>
      <c r="F3" s="93"/>
      <c r="G3" s="93"/>
      <c r="H3" s="93"/>
      <c r="I3" s="93"/>
      <c r="J3" s="93"/>
    </row>
    <row r="4" spans="1:11" s="17" customFormat="1" ht="25.5" x14ac:dyDescent="0.25">
      <c r="A4" s="18" t="s">
        <v>47</v>
      </c>
      <c r="B4" s="18"/>
      <c r="C4" s="18"/>
      <c r="D4" s="18"/>
      <c r="E4" s="18"/>
      <c r="F4" s="18"/>
      <c r="G4" s="18"/>
      <c r="H4" s="18"/>
      <c r="I4" s="18"/>
      <c r="J4" s="18"/>
    </row>
    <row r="5" spans="1:11" s="3" customFormat="1" ht="9.75" customHeight="1" thickBot="1" x14ac:dyDescent="0.3">
      <c r="A5" s="2"/>
      <c r="B5" s="12"/>
      <c r="C5" s="12"/>
      <c r="D5" s="12"/>
      <c r="E5" s="12"/>
      <c r="F5" s="12"/>
      <c r="G5" s="12"/>
      <c r="H5" s="12"/>
      <c r="I5" s="12"/>
      <c r="J5" s="12"/>
      <c r="K5" s="12"/>
    </row>
    <row r="6" spans="1:11" s="1" customFormat="1" ht="31.5" customHeight="1" thickBot="1" x14ac:dyDescent="0.3">
      <c r="A6" s="11" t="s">
        <v>0</v>
      </c>
      <c r="B6" s="4" t="s">
        <v>1</v>
      </c>
      <c r="C6" s="76" t="s">
        <v>2</v>
      </c>
      <c r="D6" s="76"/>
      <c r="E6" s="76"/>
      <c r="F6" s="76"/>
      <c r="G6" s="76"/>
      <c r="H6" s="76"/>
      <c r="I6" s="94" t="s">
        <v>3</v>
      </c>
      <c r="J6" s="95"/>
      <c r="K6" s="96"/>
    </row>
    <row r="7" spans="1:11" s="5" customFormat="1" ht="91.5" customHeight="1" thickBot="1" x14ac:dyDescent="0.3">
      <c r="A7" s="77" t="s">
        <v>4</v>
      </c>
      <c r="B7" s="30" t="s">
        <v>5</v>
      </c>
      <c r="C7" s="19" t="s">
        <v>67</v>
      </c>
      <c r="D7" s="19" t="s">
        <v>68</v>
      </c>
      <c r="E7" s="19" t="s">
        <v>69</v>
      </c>
      <c r="F7" s="19" t="s">
        <v>35</v>
      </c>
      <c r="G7" s="19" t="s">
        <v>36</v>
      </c>
      <c r="H7" s="19" t="s">
        <v>48</v>
      </c>
      <c r="I7" s="20" t="s">
        <v>6</v>
      </c>
      <c r="J7" s="85" t="s">
        <v>46</v>
      </c>
      <c r="K7" s="86"/>
    </row>
    <row r="8" spans="1:11" ht="39" thickBot="1" x14ac:dyDescent="0.3">
      <c r="A8" s="78"/>
      <c r="B8" s="26" t="s">
        <v>65</v>
      </c>
      <c r="C8" s="34"/>
      <c r="D8" s="34"/>
      <c r="E8" s="34"/>
      <c r="F8" s="34"/>
      <c r="G8" s="34"/>
      <c r="H8" s="34"/>
      <c r="I8" s="33">
        <f>C8*18+D8*15+E8*12+F8*9+G8*6+H8*3</f>
        <v>0</v>
      </c>
      <c r="J8" s="87">
        <f>SUM(I8:I9,I11:I12,I14:I15,I17:I18)</f>
        <v>0</v>
      </c>
      <c r="K8" s="88"/>
    </row>
    <row r="9" spans="1:11" ht="39" thickBot="1" x14ac:dyDescent="0.3">
      <c r="A9" s="79"/>
      <c r="B9" s="26" t="s">
        <v>57</v>
      </c>
      <c r="C9" s="34"/>
      <c r="D9" s="34"/>
      <c r="E9" s="34"/>
      <c r="F9" s="34"/>
      <c r="G9" s="34"/>
      <c r="H9" s="34"/>
      <c r="I9" s="33">
        <f>(C9*18+D9*15+E9*12+F9*9+G9*6+H9*3)/2</f>
        <v>0</v>
      </c>
      <c r="J9" s="87"/>
      <c r="K9" s="88"/>
    </row>
    <row r="10" spans="1:11" ht="77.25" thickBot="1" x14ac:dyDescent="0.3">
      <c r="A10" s="80" t="s">
        <v>7</v>
      </c>
      <c r="B10" s="29" t="s">
        <v>8</v>
      </c>
      <c r="C10" s="35" t="s">
        <v>70</v>
      </c>
      <c r="D10" s="35" t="s">
        <v>71</v>
      </c>
      <c r="E10" s="35" t="s">
        <v>72</v>
      </c>
      <c r="F10" s="35" t="s">
        <v>37</v>
      </c>
      <c r="G10" s="35" t="s">
        <v>38</v>
      </c>
      <c r="H10" s="35" t="s">
        <v>49</v>
      </c>
      <c r="I10" s="36" t="s">
        <v>9</v>
      </c>
      <c r="J10" s="87"/>
      <c r="K10" s="88"/>
    </row>
    <row r="11" spans="1:11" ht="39" thickBot="1" x14ac:dyDescent="0.3">
      <c r="A11" s="81"/>
      <c r="B11" s="26" t="s">
        <v>66</v>
      </c>
      <c r="C11" s="34"/>
      <c r="D11" s="34"/>
      <c r="E11" s="34"/>
      <c r="F11" s="34"/>
      <c r="G11" s="34"/>
      <c r="H11" s="34"/>
      <c r="I11" s="33">
        <f>(C11*12+D11*10+E11*8+F11*6+G11*4+H11*2)</f>
        <v>0</v>
      </c>
      <c r="J11" s="87"/>
      <c r="K11" s="88"/>
    </row>
    <row r="12" spans="1:11" ht="39" thickBot="1" x14ac:dyDescent="0.3">
      <c r="A12" s="82"/>
      <c r="B12" s="26" t="s">
        <v>57</v>
      </c>
      <c r="C12" s="34"/>
      <c r="D12" s="34"/>
      <c r="E12" s="34"/>
      <c r="F12" s="34"/>
      <c r="G12" s="34"/>
      <c r="H12" s="34"/>
      <c r="I12" s="33">
        <f>(C12*12+D12*10+E12*8+F12*6+G12*4+H12*2)/2</f>
        <v>0</v>
      </c>
      <c r="J12" s="87"/>
      <c r="K12" s="88"/>
    </row>
    <row r="13" spans="1:11" s="6" customFormat="1" ht="77.25" thickBot="1" x14ac:dyDescent="0.3">
      <c r="A13" s="72" t="s">
        <v>10</v>
      </c>
      <c r="B13" s="28" t="s">
        <v>11</v>
      </c>
      <c r="C13" s="37" t="s">
        <v>73</v>
      </c>
      <c r="D13" s="37" t="s">
        <v>107</v>
      </c>
      <c r="E13" s="37" t="s">
        <v>74</v>
      </c>
      <c r="F13" s="37" t="s">
        <v>39</v>
      </c>
      <c r="G13" s="37" t="s">
        <v>40</v>
      </c>
      <c r="H13" s="37" t="s">
        <v>50</v>
      </c>
      <c r="I13" s="31" t="s">
        <v>9</v>
      </c>
      <c r="J13" s="87"/>
      <c r="K13" s="88"/>
    </row>
    <row r="14" spans="1:11" ht="39" thickBot="1" x14ac:dyDescent="0.3">
      <c r="A14" s="73"/>
      <c r="B14" s="26" t="s">
        <v>64</v>
      </c>
      <c r="C14" s="32"/>
      <c r="D14" s="32"/>
      <c r="E14" s="32"/>
      <c r="F14" s="32"/>
      <c r="G14" s="32"/>
      <c r="H14" s="32"/>
      <c r="I14" s="33">
        <f>C14*6+D14*5+E14*4+F14*3+G14*2+H14*1</f>
        <v>0</v>
      </c>
      <c r="J14" s="87"/>
      <c r="K14" s="88"/>
    </row>
    <row r="15" spans="1:11" ht="39" thickBot="1" x14ac:dyDescent="0.3">
      <c r="A15" s="83"/>
      <c r="B15" s="26" t="s">
        <v>57</v>
      </c>
      <c r="C15" s="38"/>
      <c r="D15" s="38"/>
      <c r="E15" s="38"/>
      <c r="F15" s="38"/>
      <c r="G15" s="38"/>
      <c r="H15" s="38"/>
      <c r="I15" s="33">
        <f>(C15*6+D15*5+E15*4+F15*3+G15*2+H15*1)/2</f>
        <v>0</v>
      </c>
      <c r="J15" s="87"/>
      <c r="K15" s="88"/>
    </row>
    <row r="16" spans="1:11" s="6" customFormat="1" ht="77.25" thickBot="1" x14ac:dyDescent="0.3">
      <c r="A16" s="84" t="s">
        <v>12</v>
      </c>
      <c r="B16" s="27" t="s">
        <v>106</v>
      </c>
      <c r="C16" s="39" t="s">
        <v>41</v>
      </c>
      <c r="D16" s="39" t="s">
        <v>42</v>
      </c>
      <c r="E16" s="39" t="s">
        <v>43</v>
      </c>
      <c r="F16" s="39" t="s">
        <v>44</v>
      </c>
      <c r="G16" s="39" t="s">
        <v>45</v>
      </c>
      <c r="H16" s="39" t="s">
        <v>51</v>
      </c>
      <c r="I16" s="40" t="s">
        <v>9</v>
      </c>
      <c r="J16" s="87"/>
      <c r="K16" s="88"/>
    </row>
    <row r="17" spans="1:11" ht="39" thickBot="1" x14ac:dyDescent="0.3">
      <c r="A17" s="73"/>
      <c r="B17" s="26" t="s">
        <v>63</v>
      </c>
      <c r="C17" s="34"/>
      <c r="D17" s="34"/>
      <c r="E17" s="34"/>
      <c r="F17" s="34"/>
      <c r="G17" s="34"/>
      <c r="H17" s="34"/>
      <c r="I17" s="33">
        <f>(C17*3+D17*2.5+E17*2+F17*1.5+G17*1+H17*0.5)</f>
        <v>0</v>
      </c>
      <c r="J17" s="87"/>
      <c r="K17" s="88"/>
    </row>
    <row r="18" spans="1:11" ht="39" thickBot="1" x14ac:dyDescent="0.3">
      <c r="A18" s="74"/>
      <c r="B18" s="26" t="s">
        <v>62</v>
      </c>
      <c r="C18" s="34"/>
      <c r="D18" s="34"/>
      <c r="E18" s="34"/>
      <c r="F18" s="34"/>
      <c r="G18" s="34"/>
      <c r="H18" s="34"/>
      <c r="I18" s="33">
        <f>(C18*3+D18*2.5+E18*2+F18*1.5+G18*1+H18*0.5)/2</f>
        <v>0</v>
      </c>
      <c r="J18" s="89"/>
      <c r="K18" s="90"/>
    </row>
    <row r="19" spans="1:11" ht="7.9" customHeight="1" thickBot="1" x14ac:dyDescent="0.3">
      <c r="A19" s="21"/>
      <c r="B19" s="21"/>
      <c r="C19" s="22"/>
      <c r="D19" s="22"/>
      <c r="E19" s="22"/>
      <c r="F19" s="22"/>
      <c r="G19" s="22"/>
      <c r="H19" s="22"/>
      <c r="I19" s="41"/>
      <c r="J19" s="23"/>
      <c r="K19" s="23"/>
    </row>
    <row r="20" spans="1:11" s="6" customFormat="1" ht="91.5" customHeight="1" thickBot="1" x14ac:dyDescent="0.3">
      <c r="A20" s="72" t="s">
        <v>13</v>
      </c>
      <c r="B20" s="28" t="s">
        <v>17</v>
      </c>
      <c r="C20" s="24" t="s">
        <v>20</v>
      </c>
      <c r="D20" s="24" t="s">
        <v>21</v>
      </c>
      <c r="E20" s="24" t="s">
        <v>22</v>
      </c>
      <c r="F20" s="24" t="s">
        <v>23</v>
      </c>
      <c r="G20" s="24" t="s">
        <v>24</v>
      </c>
      <c r="H20" s="24" t="s">
        <v>52</v>
      </c>
      <c r="I20" s="31" t="s">
        <v>9</v>
      </c>
      <c r="J20" s="91" t="s">
        <v>55</v>
      </c>
      <c r="K20" s="92"/>
    </row>
    <row r="21" spans="1:11" ht="39" thickBot="1" x14ac:dyDescent="0.3">
      <c r="A21" s="73"/>
      <c r="B21" s="26" t="s">
        <v>61</v>
      </c>
      <c r="C21" s="32"/>
      <c r="D21" s="32"/>
      <c r="E21" s="32"/>
      <c r="F21" s="32"/>
      <c r="G21" s="32"/>
      <c r="H21" s="32"/>
      <c r="I21" s="33">
        <f>C21*9+D21*7.5+E21*6+F21*4.5+G21*3+H21*1.5</f>
        <v>0</v>
      </c>
      <c r="J21" s="87">
        <f>IF(SUM(I21:I22,I24:I25,I27:I28)&gt;=10,10,SUM(I21:I22,I24:I25,I27:I28))</f>
        <v>0</v>
      </c>
      <c r="K21" s="87"/>
    </row>
    <row r="22" spans="1:11" ht="39" thickBot="1" x14ac:dyDescent="0.3">
      <c r="A22" s="74"/>
      <c r="B22" s="26" t="s">
        <v>60</v>
      </c>
      <c r="C22" s="34"/>
      <c r="D22" s="34"/>
      <c r="E22" s="34"/>
      <c r="F22" s="34"/>
      <c r="G22" s="34"/>
      <c r="H22" s="34"/>
      <c r="I22" s="33">
        <f>(C22*9+D22*7.5+E22*6+F22*4.5+G22*3+H22*1.5)/2</f>
        <v>0</v>
      </c>
      <c r="J22" s="87"/>
      <c r="K22" s="87"/>
    </row>
    <row r="23" spans="1:11" ht="75" customHeight="1" thickBot="1" x14ac:dyDescent="0.3">
      <c r="A23" s="72" t="s">
        <v>15</v>
      </c>
      <c r="B23" s="28" t="s">
        <v>18</v>
      </c>
      <c r="C23" s="24" t="s">
        <v>25</v>
      </c>
      <c r="D23" s="24" t="s">
        <v>26</v>
      </c>
      <c r="E23" s="24" t="s">
        <v>27</v>
      </c>
      <c r="F23" s="24" t="s">
        <v>28</v>
      </c>
      <c r="G23" s="24" t="s">
        <v>29</v>
      </c>
      <c r="H23" s="24" t="s">
        <v>53</v>
      </c>
      <c r="I23" s="31" t="s">
        <v>6</v>
      </c>
      <c r="J23" s="87"/>
      <c r="K23" s="87"/>
    </row>
    <row r="24" spans="1:11" ht="39" thickBot="1" x14ac:dyDescent="0.3">
      <c r="A24" s="73"/>
      <c r="B24" s="26" t="s">
        <v>56</v>
      </c>
      <c r="C24" s="32"/>
      <c r="D24" s="32"/>
      <c r="E24" s="32"/>
      <c r="F24" s="32"/>
      <c r="G24" s="32"/>
      <c r="H24" s="32"/>
      <c r="I24" s="33">
        <f>(C24*6+D24*5+E24*4+F24*3+G24*2+H24*1)</f>
        <v>0</v>
      </c>
      <c r="J24" s="87"/>
      <c r="K24" s="87"/>
    </row>
    <row r="25" spans="1:11" ht="39" thickBot="1" x14ac:dyDescent="0.3">
      <c r="A25" s="74"/>
      <c r="B25" s="26" t="s">
        <v>57</v>
      </c>
      <c r="C25" s="34"/>
      <c r="D25" s="34"/>
      <c r="E25" s="34"/>
      <c r="F25" s="34"/>
      <c r="G25" s="34"/>
      <c r="H25" s="34"/>
      <c r="I25" s="33">
        <f>(C25*6+D25*5+E25*4+F25*3+G25*2+H25*1)/2</f>
        <v>0</v>
      </c>
      <c r="J25" s="87"/>
      <c r="K25" s="87"/>
    </row>
    <row r="26" spans="1:11" ht="77.25" thickBot="1" x14ac:dyDescent="0.3">
      <c r="A26" s="72" t="s">
        <v>16</v>
      </c>
      <c r="B26" s="28" t="s">
        <v>19</v>
      </c>
      <c r="C26" s="24" t="s">
        <v>30</v>
      </c>
      <c r="D26" s="24" t="s">
        <v>31</v>
      </c>
      <c r="E26" s="24" t="s">
        <v>32</v>
      </c>
      <c r="F26" s="24" t="s">
        <v>33</v>
      </c>
      <c r="G26" s="24" t="s">
        <v>34</v>
      </c>
      <c r="H26" s="24" t="s">
        <v>54</v>
      </c>
      <c r="I26" s="31" t="s">
        <v>6</v>
      </c>
      <c r="J26" s="87"/>
      <c r="K26" s="87"/>
    </row>
    <row r="27" spans="1:11" ht="39" thickBot="1" x14ac:dyDescent="0.3">
      <c r="A27" s="73"/>
      <c r="B27" s="26" t="s">
        <v>58</v>
      </c>
      <c r="C27" s="32"/>
      <c r="D27" s="32"/>
      <c r="E27" s="32"/>
      <c r="F27" s="32"/>
      <c r="G27" s="32"/>
      <c r="H27" s="32"/>
      <c r="I27" s="33">
        <f>(C27*3+D27*2.5+E27*2+F27*1.5+G27*1+H27*0.5)</f>
        <v>0</v>
      </c>
      <c r="J27" s="87"/>
      <c r="K27" s="87"/>
    </row>
    <row r="28" spans="1:11" ht="39" thickBot="1" x14ac:dyDescent="0.3">
      <c r="A28" s="74"/>
      <c r="B28" s="26" t="s">
        <v>59</v>
      </c>
      <c r="C28" s="34"/>
      <c r="D28" s="34"/>
      <c r="E28" s="34"/>
      <c r="F28" s="34"/>
      <c r="G28" s="34"/>
      <c r="H28" s="34"/>
      <c r="I28" s="33">
        <f>(C28*3+D28*2.5+E28*2+F28*1.5+G28*1+H28*0.5)/2</f>
        <v>0</v>
      </c>
      <c r="J28" s="87"/>
      <c r="K28" s="87"/>
    </row>
    <row r="29" spans="1:11" ht="15.6" customHeight="1" x14ac:dyDescent="0.25">
      <c r="B29" s="9"/>
      <c r="C29" s="9"/>
      <c r="D29" s="9"/>
      <c r="E29" s="9"/>
      <c r="F29" s="9"/>
      <c r="G29" s="9"/>
      <c r="H29" s="9"/>
      <c r="I29" s="9"/>
      <c r="J29" s="9"/>
      <c r="K29" s="9"/>
    </row>
    <row r="30" spans="1:11" ht="39" customHeight="1" x14ac:dyDescent="0.25">
      <c r="B30" s="8"/>
      <c r="D30" s="14"/>
      <c r="E30" s="49" t="s">
        <v>76</v>
      </c>
      <c r="F30" s="49"/>
      <c r="G30" s="14"/>
      <c r="H30" s="14"/>
      <c r="I30" s="45" t="s">
        <v>14</v>
      </c>
      <c r="J30" s="45"/>
      <c r="K30" s="10"/>
    </row>
    <row r="31" spans="1:11" ht="57" customHeight="1" x14ac:dyDescent="0.25">
      <c r="B31" s="8"/>
      <c r="C31" s="50"/>
      <c r="D31" s="51"/>
      <c r="E31" s="48">
        <f>ROUNDUP(SUM(C8:H9,C11:H12,C14:H15,C17:H18,C21:H22,C24:H25,C27:H28),1)</f>
        <v>0</v>
      </c>
      <c r="F31" s="48"/>
      <c r="G31" s="15"/>
      <c r="H31" s="15"/>
      <c r="I31" s="46">
        <f>SUM(J21,J8)</f>
        <v>0</v>
      </c>
      <c r="J31" s="47"/>
    </row>
    <row r="32" spans="1:11" s="16" customFormat="1" ht="100.5" customHeight="1" x14ac:dyDescent="0.25">
      <c r="A32" s="56" t="s">
        <v>77</v>
      </c>
      <c r="B32" s="56"/>
      <c r="C32" s="53" t="s">
        <v>108</v>
      </c>
      <c r="D32" s="54"/>
      <c r="E32" s="54"/>
      <c r="F32" s="54"/>
      <c r="G32" s="54"/>
      <c r="H32" s="54"/>
      <c r="I32" s="55"/>
    </row>
    <row r="33" spans="1:10" s="16" customFormat="1" ht="32.25" x14ac:dyDescent="0.25">
      <c r="A33" s="57" t="s">
        <v>78</v>
      </c>
      <c r="B33" s="58"/>
      <c r="C33" s="70" t="s">
        <v>79</v>
      </c>
      <c r="D33" s="65" t="s">
        <v>109</v>
      </c>
      <c r="E33" s="66"/>
      <c r="F33" s="66"/>
      <c r="G33" s="66"/>
      <c r="H33" s="66"/>
      <c r="I33" s="67"/>
    </row>
    <row r="34" spans="1:10" s="16" customFormat="1" ht="32.25" x14ac:dyDescent="0.25">
      <c r="A34" s="57"/>
      <c r="B34" s="58"/>
      <c r="C34" s="52"/>
      <c r="D34" s="42" t="s">
        <v>80</v>
      </c>
      <c r="E34" s="43"/>
      <c r="F34" s="43"/>
      <c r="G34" s="43"/>
      <c r="H34" s="43"/>
      <c r="I34" s="44"/>
    </row>
    <row r="35" spans="1:10" s="16" customFormat="1" ht="33" thickBot="1" x14ac:dyDescent="0.3">
      <c r="A35" s="59"/>
      <c r="B35" s="60"/>
      <c r="C35" s="52"/>
      <c r="D35" s="42" t="s">
        <v>81</v>
      </c>
      <c r="E35" s="43"/>
      <c r="F35" s="43"/>
      <c r="G35" s="43"/>
      <c r="H35" s="43"/>
      <c r="I35" s="44"/>
    </row>
    <row r="36" spans="1:10" s="16" customFormat="1" ht="32.25" x14ac:dyDescent="0.25">
      <c r="A36" s="61" t="s">
        <v>82</v>
      </c>
      <c r="B36" s="62"/>
      <c r="C36" s="52" t="s">
        <v>83</v>
      </c>
      <c r="D36" s="42" t="s">
        <v>84</v>
      </c>
      <c r="E36" s="43"/>
      <c r="F36" s="43"/>
      <c r="G36" s="43"/>
      <c r="H36" s="43"/>
      <c r="I36" s="44"/>
    </row>
    <row r="37" spans="1:10" s="16" customFormat="1" ht="36.75" x14ac:dyDescent="0.25">
      <c r="A37" s="57"/>
      <c r="B37" s="58"/>
      <c r="C37" s="52"/>
      <c r="D37" s="42" t="s">
        <v>85</v>
      </c>
      <c r="E37" s="43"/>
      <c r="F37" s="43"/>
      <c r="G37" s="43"/>
      <c r="H37" s="43"/>
      <c r="I37" s="44"/>
      <c r="J37" s="13"/>
    </row>
    <row r="38" spans="1:10" s="16" customFormat="1" ht="32.25" x14ac:dyDescent="0.25">
      <c r="A38" s="57"/>
      <c r="B38" s="58"/>
      <c r="C38" s="52"/>
      <c r="D38" s="42" t="s">
        <v>81</v>
      </c>
      <c r="E38" s="43"/>
      <c r="F38" s="43"/>
      <c r="G38" s="43"/>
      <c r="H38" s="43"/>
      <c r="I38" s="44"/>
    </row>
    <row r="39" spans="1:10" s="16" customFormat="1" ht="33" thickBot="1" x14ac:dyDescent="0.3">
      <c r="A39" s="59"/>
      <c r="B39" s="60"/>
      <c r="C39" s="52"/>
      <c r="D39" s="42" t="s">
        <v>86</v>
      </c>
      <c r="E39" s="43"/>
      <c r="F39" s="43"/>
      <c r="G39" s="43"/>
      <c r="H39" s="43"/>
      <c r="I39" s="44"/>
    </row>
    <row r="40" spans="1:10" s="16" customFormat="1" ht="32.25" x14ac:dyDescent="0.25">
      <c r="A40" s="61" t="s">
        <v>87</v>
      </c>
      <c r="B40" s="62"/>
      <c r="C40" s="52" t="s">
        <v>88</v>
      </c>
      <c r="D40" s="42" t="s">
        <v>89</v>
      </c>
      <c r="E40" s="43"/>
      <c r="F40" s="43"/>
      <c r="G40" s="43"/>
      <c r="H40" s="43"/>
      <c r="I40" s="44"/>
    </row>
    <row r="41" spans="1:10" s="16" customFormat="1" ht="32.25" x14ac:dyDescent="0.25">
      <c r="A41" s="57"/>
      <c r="B41" s="58"/>
      <c r="C41" s="52"/>
      <c r="D41" s="52" t="s">
        <v>90</v>
      </c>
      <c r="E41" s="52"/>
      <c r="F41" s="52"/>
      <c r="G41" s="52"/>
      <c r="H41" s="52"/>
      <c r="I41" s="52"/>
    </row>
    <row r="42" spans="1:10" s="16" customFormat="1" ht="32.25" x14ac:dyDescent="0.25">
      <c r="A42" s="57"/>
      <c r="B42" s="58"/>
      <c r="C42" s="52"/>
      <c r="D42" s="52" t="s">
        <v>91</v>
      </c>
      <c r="E42" s="52"/>
      <c r="F42" s="52"/>
      <c r="G42" s="52"/>
      <c r="H42" s="52"/>
      <c r="I42" s="52"/>
    </row>
    <row r="43" spans="1:10" s="16" customFormat="1" ht="33" thickBot="1" x14ac:dyDescent="0.3">
      <c r="A43" s="59"/>
      <c r="B43" s="60"/>
      <c r="C43" s="52"/>
      <c r="D43" s="52" t="s">
        <v>110</v>
      </c>
      <c r="E43" s="52"/>
      <c r="F43" s="52"/>
      <c r="G43" s="52"/>
      <c r="H43" s="52"/>
      <c r="I43" s="52"/>
    </row>
    <row r="44" spans="1:10" s="16" customFormat="1" ht="33" thickBot="1" x14ac:dyDescent="0.3">
      <c r="A44" s="63" t="s">
        <v>92</v>
      </c>
      <c r="B44" s="64"/>
      <c r="C44" s="25" t="s">
        <v>93</v>
      </c>
      <c r="D44" s="52" t="s">
        <v>94</v>
      </c>
      <c r="E44" s="52"/>
      <c r="F44" s="52"/>
      <c r="G44" s="52"/>
      <c r="H44" s="52"/>
      <c r="I44" s="52"/>
    </row>
    <row r="45" spans="1:10" s="16" customFormat="1" ht="64.5" customHeight="1" thickBot="1" x14ac:dyDescent="0.3">
      <c r="A45" s="68" t="s">
        <v>95</v>
      </c>
      <c r="B45" s="69"/>
      <c r="C45" s="53" t="s">
        <v>103</v>
      </c>
      <c r="D45" s="54"/>
      <c r="E45" s="54"/>
      <c r="F45" s="54"/>
      <c r="G45" s="54"/>
      <c r="H45" s="54"/>
      <c r="I45" s="55"/>
    </row>
    <row r="46" spans="1:10" s="16" customFormat="1" ht="33" thickBot="1" x14ac:dyDescent="0.3">
      <c r="A46" s="63" t="s">
        <v>96</v>
      </c>
      <c r="B46" s="64"/>
      <c r="C46" s="25" t="s">
        <v>97</v>
      </c>
      <c r="D46" s="52" t="s">
        <v>98</v>
      </c>
      <c r="E46" s="52"/>
      <c r="F46" s="52"/>
      <c r="G46" s="52"/>
      <c r="H46" s="52"/>
      <c r="I46" s="52"/>
    </row>
    <row r="47" spans="1:10" s="16" customFormat="1" ht="33" thickBot="1" x14ac:dyDescent="0.3">
      <c r="A47" s="63" t="s">
        <v>99</v>
      </c>
      <c r="B47" s="64"/>
      <c r="C47" s="25" t="s">
        <v>88</v>
      </c>
      <c r="D47" s="52" t="s">
        <v>98</v>
      </c>
      <c r="E47" s="52"/>
      <c r="F47" s="52"/>
      <c r="G47" s="52"/>
      <c r="H47" s="52"/>
      <c r="I47" s="52"/>
    </row>
    <row r="48" spans="1:10" s="16" customFormat="1" ht="32.25" x14ac:dyDescent="0.25">
      <c r="A48" s="61" t="s">
        <v>100</v>
      </c>
      <c r="B48" s="62"/>
      <c r="C48" s="52" t="s">
        <v>93</v>
      </c>
      <c r="D48" s="52" t="s">
        <v>101</v>
      </c>
      <c r="E48" s="52"/>
      <c r="F48" s="52"/>
      <c r="G48" s="52"/>
      <c r="H48" s="52"/>
      <c r="I48" s="52"/>
    </row>
    <row r="49" spans="1:9" s="16" customFormat="1" ht="33" thickBot="1" x14ac:dyDescent="0.3">
      <c r="A49" s="59"/>
      <c r="B49" s="60"/>
      <c r="C49" s="52"/>
      <c r="D49" s="52" t="s">
        <v>102</v>
      </c>
      <c r="E49" s="52"/>
      <c r="F49" s="52"/>
      <c r="G49" s="52"/>
      <c r="H49" s="52"/>
      <c r="I49" s="52"/>
    </row>
    <row r="50" spans="1:9" ht="28.5" customHeight="1" x14ac:dyDescent="0.25"/>
    <row r="51" spans="1:9" ht="28.5" customHeight="1" x14ac:dyDescent="0.25"/>
    <row r="52" spans="1:9" ht="28.5" customHeight="1" x14ac:dyDescent="0.25"/>
    <row r="53" spans="1:9" ht="28.5" customHeight="1" x14ac:dyDescent="0.25"/>
    <row r="54" spans="1:9" ht="28.5" customHeight="1" x14ac:dyDescent="0.25"/>
    <row r="55" spans="1:9" ht="28.5" customHeight="1" x14ac:dyDescent="0.25"/>
    <row r="56" spans="1:9" ht="28.5" customHeight="1" x14ac:dyDescent="0.25"/>
    <row r="57" spans="1:9" ht="28.5" customHeight="1" x14ac:dyDescent="0.25"/>
    <row r="58" spans="1:9" ht="28.5" customHeight="1" x14ac:dyDescent="0.25"/>
    <row r="59" spans="1:9" ht="28.5" customHeight="1" x14ac:dyDescent="0.25"/>
    <row r="60" spans="1:9" ht="28.5" customHeight="1" x14ac:dyDescent="0.25"/>
    <row r="61" spans="1:9" ht="28.5" customHeight="1" x14ac:dyDescent="0.25"/>
    <row r="62" spans="1:9" ht="28.5" customHeight="1" x14ac:dyDescent="0.25"/>
    <row r="63" spans="1:9" ht="28.5" customHeight="1" x14ac:dyDescent="0.25"/>
    <row r="64" spans="1:9" ht="28.5" customHeight="1" x14ac:dyDescent="0.25"/>
    <row r="65" ht="28.5" customHeight="1" x14ac:dyDescent="0.25"/>
  </sheetData>
  <sheetProtection algorithmName="SHA-512" hashValue="odpGuI9KEPiTGKAvwTzphISCvSZQ+j10zjx9KnA24x90Y4CijLUiUtxQATWMM4Kdu+3weibO0UlVU+sFxmbCNg==" saltValue="br1lrI42qGq2PjjEPUONUw==" spinCount="100000" sheet="1" selectLockedCells="1"/>
  <mergeCells count="52">
    <mergeCell ref="A1:K1"/>
    <mergeCell ref="A20:A22"/>
    <mergeCell ref="A2:H2"/>
    <mergeCell ref="C6:H6"/>
    <mergeCell ref="A7:A9"/>
    <mergeCell ref="A10:A12"/>
    <mergeCell ref="A13:A15"/>
    <mergeCell ref="A16:A18"/>
    <mergeCell ref="J7:K7"/>
    <mergeCell ref="J8:K18"/>
    <mergeCell ref="J20:K20"/>
    <mergeCell ref="J21:K28"/>
    <mergeCell ref="A3:J3"/>
    <mergeCell ref="A23:A25"/>
    <mergeCell ref="A26:A28"/>
    <mergeCell ref="I6:K6"/>
    <mergeCell ref="A46:B46"/>
    <mergeCell ref="A47:B47"/>
    <mergeCell ref="A48:B49"/>
    <mergeCell ref="C32:I32"/>
    <mergeCell ref="D33:I33"/>
    <mergeCell ref="D34:I34"/>
    <mergeCell ref="C40:C43"/>
    <mergeCell ref="D40:I40"/>
    <mergeCell ref="D41:I41"/>
    <mergeCell ref="D42:I42"/>
    <mergeCell ref="D43:I43"/>
    <mergeCell ref="D44:I44"/>
    <mergeCell ref="A45:B45"/>
    <mergeCell ref="C33:C35"/>
    <mergeCell ref="C36:C39"/>
    <mergeCell ref="D35:I35"/>
    <mergeCell ref="A32:B32"/>
    <mergeCell ref="A33:B35"/>
    <mergeCell ref="A36:B39"/>
    <mergeCell ref="A40:B43"/>
    <mergeCell ref="A44:B44"/>
    <mergeCell ref="D46:I46"/>
    <mergeCell ref="D47:I47"/>
    <mergeCell ref="D48:I48"/>
    <mergeCell ref="D49:I49"/>
    <mergeCell ref="C45:I45"/>
    <mergeCell ref="C48:C49"/>
    <mergeCell ref="D36:I36"/>
    <mergeCell ref="D37:I37"/>
    <mergeCell ref="D38:I38"/>
    <mergeCell ref="D39:I39"/>
    <mergeCell ref="I30:J30"/>
    <mergeCell ref="I31:J31"/>
    <mergeCell ref="E31:F31"/>
    <mergeCell ref="E30:F30"/>
    <mergeCell ref="C31:D31"/>
  </mergeCells>
  <phoneticPr fontId="1" type="noConversion"/>
  <printOptions horizontalCentered="1" verticalCentered="1"/>
  <pageMargins left="0.23622047244094491" right="0.23622047244094491" top="0.32" bottom="0.15748031496062992" header="3.937007874015748E-2" footer="0"/>
  <pageSetup paperSize="9" scale="3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市長成績計算表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mozar</dc:creator>
  <cp:lastModifiedBy>USER</cp:lastModifiedBy>
  <cp:lastPrinted>2020-05-06T00:14:07Z</cp:lastPrinted>
  <dcterms:created xsi:type="dcterms:W3CDTF">2018-05-28T05:51:39Z</dcterms:created>
  <dcterms:modified xsi:type="dcterms:W3CDTF">2024-05-24T02:48:55Z</dcterms:modified>
</cp:coreProperties>
</file>